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gccat.sharepoint.com/sites/admpersonal/Nomines/FULLS EXCEL/2024/Transparencia/DOCUMENTACIO LLIURADA/"/>
    </mc:Choice>
  </mc:AlternateContent>
  <xr:revisionPtr revIDLastSave="807" documentId="8_{516E780B-68CD-481C-A43E-688E98514399}" xr6:coauthVersionLast="47" xr6:coauthVersionMax="47" xr10:uidLastSave="{C6008A14-A661-469C-B4E9-1F82E04566ED}"/>
  <bookViews>
    <workbookView xWindow="-28920" yWindow="-120" windowWidth="29040" windowHeight="15840" xr2:uid="{0BC0D409-381F-42DA-930E-5C1140992EB4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1" l="1"/>
  <c r="K66" i="1" l="1"/>
  <c r="K60" i="1"/>
  <c r="K72" i="1"/>
  <c r="K61" i="1" l="1"/>
  <c r="K62" i="1"/>
  <c r="K63" i="1"/>
  <c r="K64" i="1"/>
  <c r="K65" i="1"/>
  <c r="K67" i="1"/>
  <c r="K68" i="1"/>
  <c r="K69" i="1"/>
  <c r="K70" i="1"/>
  <c r="K71" i="1"/>
  <c r="G70" i="1"/>
  <c r="G71" i="1"/>
  <c r="G72" i="1"/>
  <c r="G67" i="1"/>
  <c r="G68" i="1"/>
  <c r="G69" i="1"/>
  <c r="G63" i="1"/>
  <c r="G64" i="1"/>
  <c r="G65" i="1"/>
  <c r="G60" i="1"/>
  <c r="G61" i="1"/>
  <c r="G62" i="1"/>
  <c r="F71" i="1"/>
  <c r="F72" i="1"/>
  <c r="F62" i="1"/>
  <c r="E63" i="1"/>
  <c r="E64" i="1"/>
  <c r="E65" i="1"/>
  <c r="E60" i="1"/>
  <c r="E67" i="1"/>
  <c r="E62" i="1"/>
  <c r="F63" i="1"/>
  <c r="F60" i="1"/>
  <c r="F61" i="1"/>
  <c r="F28" i="1"/>
  <c r="F34" i="1"/>
  <c r="C11" i="1" l="1"/>
</calcChain>
</file>

<file path=xl/sharedStrings.xml><?xml version="1.0" encoding="utf-8"?>
<sst xmlns="http://schemas.openxmlformats.org/spreadsheetml/2006/main" count="154" uniqueCount="77">
  <si>
    <t>Vinculació</t>
  </si>
  <si>
    <t>Persones</t>
  </si>
  <si>
    <t>Alt càrrec</t>
  </si>
  <si>
    <t>Total FGC</t>
  </si>
  <si>
    <t>2.- Relació llocs de treball</t>
  </si>
  <si>
    <t>Explotació</t>
  </si>
  <si>
    <t>Gr.prof.</t>
  </si>
  <si>
    <t>LOCALITAT</t>
  </si>
  <si>
    <t>Llocs treball</t>
  </si>
  <si>
    <t>Barcelona</t>
  </si>
  <si>
    <t>CAP D'ÀREA</t>
  </si>
  <si>
    <t>A</t>
  </si>
  <si>
    <t>Funció agrupada</t>
  </si>
  <si>
    <t>Conveni Col.lectiu</t>
  </si>
  <si>
    <t>Gr. prof.</t>
  </si>
  <si>
    <t>Salari base</t>
  </si>
  <si>
    <t>Complements salari concertat</t>
  </si>
  <si>
    <t>Complements personals</t>
  </si>
  <si>
    <t>Altres plusos</t>
  </si>
  <si>
    <t>Total</t>
  </si>
  <si>
    <t>ICGC</t>
  </si>
  <si>
    <t>Institut Cartogràfic i Geològic de Catalunya</t>
  </si>
  <si>
    <t>A15</t>
  </si>
  <si>
    <t>SUBDIRECTORS</t>
  </si>
  <si>
    <t>A14</t>
  </si>
  <si>
    <t>A13</t>
  </si>
  <si>
    <t>A12</t>
  </si>
  <si>
    <t>A11</t>
  </si>
  <si>
    <t>CAP D'UNITAT</t>
  </si>
  <si>
    <t>A10</t>
  </si>
  <si>
    <t>A9</t>
  </si>
  <si>
    <t>Tremp</t>
  </si>
  <si>
    <t>A8</t>
  </si>
  <si>
    <t>RESPONSABLE</t>
  </si>
  <si>
    <t>A7</t>
  </si>
  <si>
    <t>A6</t>
  </si>
  <si>
    <t>A5</t>
  </si>
  <si>
    <t>TÈCNIC SUPERIOR 1</t>
  </si>
  <si>
    <t>A4</t>
  </si>
  <si>
    <t>A3</t>
  </si>
  <si>
    <t>TÈCNIC SUPERIOR 2</t>
  </si>
  <si>
    <t>A2</t>
  </si>
  <si>
    <t>A1</t>
  </si>
  <si>
    <t>TÈCNIC SUPERIOR 3</t>
  </si>
  <si>
    <t>B5</t>
  </si>
  <si>
    <t>TÈCNIC ESPECIALISTA 1</t>
  </si>
  <si>
    <t>B4</t>
  </si>
  <si>
    <t>B3</t>
  </si>
  <si>
    <t>TÈCNIC ESPECIALISTA 2</t>
  </si>
  <si>
    <t>B2</t>
  </si>
  <si>
    <t>B1</t>
  </si>
  <si>
    <t>TÈCNIC ESPECIALISTA 3</t>
  </si>
  <si>
    <t>C5</t>
  </si>
  <si>
    <t>TÈCNIC 1</t>
  </si>
  <si>
    <t>C4</t>
  </si>
  <si>
    <t>C3</t>
  </si>
  <si>
    <t>TÈCNIC 2</t>
  </si>
  <si>
    <t>C2</t>
  </si>
  <si>
    <t>TÈCNIC 3</t>
  </si>
  <si>
    <t>Personal laboral indefinit</t>
  </si>
  <si>
    <t>Personal laboral temporal</t>
  </si>
  <si>
    <t>A12-A14</t>
  </si>
  <si>
    <t>A9-A11</t>
  </si>
  <si>
    <t>A6-A8</t>
  </si>
  <si>
    <t>A4-A5</t>
  </si>
  <si>
    <t>A2-A3</t>
  </si>
  <si>
    <t>B4-B5</t>
  </si>
  <si>
    <t>B2-B3</t>
  </si>
  <si>
    <t>C4-C5</t>
  </si>
  <si>
    <t>Complements fixes per conveni</t>
  </si>
  <si>
    <t>Indemnitzacions</t>
  </si>
  <si>
    <t>Dietes, quilometratges</t>
  </si>
  <si>
    <t xml:space="preserve">3.- Retribucions </t>
  </si>
  <si>
    <t>1.- Nombre d'efectius a 31/12/2024</t>
  </si>
  <si>
    <t>El personal que s'ha tingut en compte és l'actiu a 31/12/2024</t>
  </si>
  <si>
    <t>El sou del Director es troba publicat en el Portal de Tranparència, publicitat activa, art. 11.1.b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</si>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</sst>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2" fillId="0" borderId="0" xfId="1" applyAlignment="1">
      <alignment vertical="top"/>
    </xf>
    <xf numFmtId="4" fontId="2" fillId="0" borderId="0" xfId="1" applyNumberFormat="1" applyAlignment="1">
      <alignment vertical="top"/>
    </xf>
    <xf numFmtId="0" fontId="3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3" fillId="0" borderId="1" xfId="1" applyFont="1" applyBorder="1" applyAlignment="1">
      <alignment vertical="top"/>
    </xf>
    <xf numFmtId="0" fontId="2" fillId="0" borderId="1" xfId="1" applyBorder="1" applyAlignment="1">
      <alignment vertical="top"/>
    </xf>
    <xf numFmtId="0" fontId="3" fillId="2" borderId="1" xfId="1" applyFont="1" applyFill="1" applyBorder="1" applyAlignment="1">
      <alignment vertical="top"/>
    </xf>
    <xf numFmtId="0" fontId="4" fillId="3" borderId="1" xfId="1" applyFont="1" applyFill="1" applyBorder="1" applyAlignment="1">
      <alignment vertical="top"/>
    </xf>
    <xf numFmtId="4" fontId="2" fillId="0" borderId="1" xfId="1" applyNumberFormat="1" applyBorder="1" applyAlignment="1">
      <alignment vertical="top"/>
    </xf>
    <xf numFmtId="4" fontId="2" fillId="0" borderId="2" xfId="1" applyNumberFormat="1" applyBorder="1" applyAlignment="1">
      <alignment vertical="top"/>
    </xf>
    <xf numFmtId="0" fontId="2" fillId="0" borderId="1" xfId="1" applyBorder="1" applyAlignment="1">
      <alignment horizontal="center" vertical="top"/>
    </xf>
    <xf numFmtId="4" fontId="4" fillId="2" borderId="1" xfId="1" applyNumberFormat="1" applyFont="1" applyFill="1" applyBorder="1" applyAlignment="1">
      <alignment vertical="top"/>
    </xf>
    <xf numFmtId="0" fontId="4" fillId="2" borderId="1" xfId="1" applyFont="1" applyFill="1" applyBorder="1" applyAlignment="1">
      <alignment vertical="top"/>
    </xf>
    <xf numFmtId="0" fontId="4" fillId="2" borderId="1" xfId="1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2" fillId="0" borderId="3" xfId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3" fillId="0" borderId="1" xfId="1" applyFont="1" applyBorder="1" applyAlignment="1">
      <alignment horizontal="center" vertical="top"/>
    </xf>
    <xf numFmtId="0" fontId="2" fillId="0" borderId="0" xfId="1" applyAlignment="1">
      <alignment horizontal="center" vertical="top"/>
    </xf>
    <xf numFmtId="0" fontId="0" fillId="0" borderId="1" xfId="0" applyBorder="1"/>
    <xf numFmtId="0" fontId="3" fillId="0" borderId="2" xfId="1" applyFont="1" applyBorder="1" applyAlignment="1">
      <alignment horizontal="center" vertical="top"/>
    </xf>
    <xf numFmtId="0" fontId="2" fillId="0" borderId="2" xfId="1" applyBorder="1" applyAlignment="1">
      <alignment horizontal="center" vertical="top"/>
    </xf>
    <xf numFmtId="0" fontId="2" fillId="0" borderId="3" xfId="1" applyBorder="1" applyAlignment="1">
      <alignment vertical="top"/>
    </xf>
    <xf numFmtId="0" fontId="2" fillId="0" borderId="4" xfId="1" applyBorder="1" applyAlignment="1">
      <alignment vertical="top"/>
    </xf>
    <xf numFmtId="4" fontId="0" fillId="0" borderId="1" xfId="0" applyNumberFormat="1" applyBorder="1"/>
    <xf numFmtId="4" fontId="1" fillId="0" borderId="0" xfId="0" applyNumberFormat="1" applyFont="1"/>
    <xf numFmtId="164" fontId="0" fillId="0" borderId="0" xfId="0" applyNumberFormat="1"/>
  </cellXfs>
  <cellStyles count="2">
    <cellStyle name="Normal" xfId="0" builtinId="0"/>
    <cellStyle name="Normal 2" xfId="1" xr:uid="{212FFD04-528F-4D1E-9A71-2B0BB18CDA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4B3B8-442F-4110-B75D-B024922F88CC}">
  <dimension ref="B3:L88"/>
  <sheetViews>
    <sheetView tabSelected="1" workbookViewId="0">
      <selection activeCell="B81" sqref="B81"/>
    </sheetView>
  </sheetViews>
  <sheetFormatPr defaultRowHeight="14.5" x14ac:dyDescent="0.35"/>
  <cols>
    <col min="2" max="2" width="43.26953125" customWidth="1"/>
    <col min="3" max="3" width="10.90625" customWidth="1"/>
    <col min="4" max="4" width="30" customWidth="1"/>
    <col min="5" max="5" width="13.54296875" customWidth="1"/>
    <col min="6" max="6" width="13.90625" customWidth="1"/>
    <col min="7" max="7" width="13.81640625" customWidth="1"/>
    <col min="8" max="8" width="12.81640625" customWidth="1"/>
    <col min="9" max="9" width="14.1796875" style="19" customWidth="1"/>
    <col min="10" max="10" width="14.81640625" customWidth="1"/>
    <col min="11" max="11" width="12.6328125" customWidth="1"/>
  </cols>
  <sheetData>
    <row r="3" spans="2:7" x14ac:dyDescent="0.35">
      <c r="B3" s="1"/>
      <c r="C3" s="1"/>
    </row>
    <row r="4" spans="2:7" x14ac:dyDescent="0.35">
      <c r="B4" s="4" t="s">
        <v>73</v>
      </c>
      <c r="C4" s="1"/>
    </row>
    <row r="5" spans="2:7" x14ac:dyDescent="0.35">
      <c r="B5" s="1"/>
      <c r="C5" s="1"/>
    </row>
    <row r="6" spans="2:7" x14ac:dyDescent="0.35">
      <c r="B6" s="3" t="s">
        <v>20</v>
      </c>
      <c r="C6" s="1"/>
    </row>
    <row r="7" spans="2:7" x14ac:dyDescent="0.35">
      <c r="B7" s="7" t="s">
        <v>0</v>
      </c>
      <c r="C7" s="7" t="s">
        <v>1</v>
      </c>
    </row>
    <row r="8" spans="2:7" x14ac:dyDescent="0.35">
      <c r="B8" s="5" t="s">
        <v>2</v>
      </c>
      <c r="C8" s="6">
        <v>1</v>
      </c>
    </row>
    <row r="9" spans="2:7" x14ac:dyDescent="0.35">
      <c r="B9" s="6" t="s">
        <v>59</v>
      </c>
      <c r="C9" s="6">
        <v>255</v>
      </c>
    </row>
    <row r="10" spans="2:7" x14ac:dyDescent="0.35">
      <c r="B10" s="6" t="s">
        <v>60</v>
      </c>
      <c r="C10" s="6">
        <v>28</v>
      </c>
    </row>
    <row r="11" spans="2:7" x14ac:dyDescent="0.35">
      <c r="B11" s="8" t="s">
        <v>3</v>
      </c>
      <c r="C11" s="8">
        <f>SUM(C8:C10)</f>
        <v>284</v>
      </c>
    </row>
    <row r="12" spans="2:7" x14ac:dyDescent="0.35">
      <c r="B12" s="1"/>
      <c r="C12" s="1"/>
    </row>
    <row r="13" spans="2:7" x14ac:dyDescent="0.35">
      <c r="B13" s="1"/>
      <c r="C13" s="1"/>
    </row>
    <row r="14" spans="2:7" x14ac:dyDescent="0.35">
      <c r="B14" s="1"/>
      <c r="C14" s="1"/>
    </row>
    <row r="15" spans="2:7" x14ac:dyDescent="0.35">
      <c r="B15" s="1"/>
      <c r="C15" s="1"/>
    </row>
    <row r="16" spans="2:7" x14ac:dyDescent="0.35">
      <c r="B16" s="1"/>
      <c r="C16" s="1"/>
      <c r="D16" s="1"/>
      <c r="E16" s="1"/>
      <c r="F16" s="1"/>
      <c r="G16" s="1"/>
    </row>
    <row r="17" spans="2:7" x14ac:dyDescent="0.35">
      <c r="B17" s="4" t="s">
        <v>4</v>
      </c>
      <c r="C17" s="1"/>
      <c r="D17" s="1"/>
      <c r="E17" s="1"/>
      <c r="F17" s="1"/>
      <c r="G17" s="1"/>
    </row>
    <row r="18" spans="2:7" x14ac:dyDescent="0.35">
      <c r="B18" s="1"/>
      <c r="C18" s="1"/>
      <c r="D18" s="1"/>
      <c r="E18" s="1"/>
      <c r="F18" s="1"/>
      <c r="G18" s="1"/>
    </row>
    <row r="19" spans="2:7" x14ac:dyDescent="0.35">
      <c r="B19" s="3" t="s">
        <v>20</v>
      </c>
      <c r="C19" s="1"/>
      <c r="D19" s="1"/>
      <c r="E19" s="1"/>
      <c r="F19" s="2"/>
      <c r="G19" s="1"/>
    </row>
    <row r="20" spans="2:7" x14ac:dyDescent="0.35">
      <c r="B20" s="13" t="s">
        <v>5</v>
      </c>
      <c r="C20" s="14" t="s">
        <v>6</v>
      </c>
      <c r="D20" s="13" t="s">
        <v>12</v>
      </c>
      <c r="E20" s="13" t="s">
        <v>7</v>
      </c>
      <c r="F20" s="12" t="s">
        <v>8</v>
      </c>
      <c r="G20" s="3"/>
    </row>
    <row r="21" spans="2:7" x14ac:dyDescent="0.35">
      <c r="B21" s="6" t="s">
        <v>21</v>
      </c>
      <c r="C21" s="21" t="s">
        <v>11</v>
      </c>
      <c r="D21" s="6" t="s">
        <v>76</v>
      </c>
      <c r="E21" s="6" t="s">
        <v>9</v>
      </c>
      <c r="F21" s="9">
        <v>1</v>
      </c>
      <c r="G21" s="1"/>
    </row>
    <row r="22" spans="2:7" x14ac:dyDescent="0.35">
      <c r="B22" s="6" t="s">
        <v>21</v>
      </c>
      <c r="C22" s="11" t="s">
        <v>22</v>
      </c>
      <c r="D22" s="6" t="s">
        <v>23</v>
      </c>
      <c r="E22" s="6" t="s">
        <v>9</v>
      </c>
      <c r="F22" s="9">
        <v>4</v>
      </c>
      <c r="G22" s="1"/>
    </row>
    <row r="23" spans="2:7" x14ac:dyDescent="0.35">
      <c r="B23" s="6" t="s">
        <v>21</v>
      </c>
      <c r="C23" s="11" t="s">
        <v>24</v>
      </c>
      <c r="D23" s="6" t="s">
        <v>10</v>
      </c>
      <c r="E23" s="6" t="s">
        <v>9</v>
      </c>
      <c r="F23" s="9">
        <v>3</v>
      </c>
      <c r="G23" s="1"/>
    </row>
    <row r="24" spans="2:7" x14ac:dyDescent="0.35">
      <c r="B24" s="6" t="s">
        <v>21</v>
      </c>
      <c r="C24" s="11" t="s">
        <v>25</v>
      </c>
      <c r="D24" s="6" t="s">
        <v>10</v>
      </c>
      <c r="E24" s="6" t="s">
        <v>9</v>
      </c>
      <c r="F24" s="9">
        <v>9</v>
      </c>
      <c r="G24" s="1"/>
    </row>
    <row r="25" spans="2:7" x14ac:dyDescent="0.35">
      <c r="B25" s="6" t="s">
        <v>21</v>
      </c>
      <c r="C25" s="11" t="s">
        <v>26</v>
      </c>
      <c r="D25" s="6" t="s">
        <v>10</v>
      </c>
      <c r="E25" s="6" t="s">
        <v>9</v>
      </c>
      <c r="F25" s="9">
        <v>3</v>
      </c>
      <c r="G25" s="1"/>
    </row>
    <row r="26" spans="2:7" x14ac:dyDescent="0.35">
      <c r="B26" s="6" t="s">
        <v>21</v>
      </c>
      <c r="C26" s="11" t="s">
        <v>27</v>
      </c>
      <c r="D26" s="6" t="s">
        <v>28</v>
      </c>
      <c r="E26" s="6" t="s">
        <v>9</v>
      </c>
      <c r="F26" s="9">
        <v>8</v>
      </c>
      <c r="G26" s="1"/>
    </row>
    <row r="27" spans="2:7" x14ac:dyDescent="0.35">
      <c r="B27" s="6" t="s">
        <v>21</v>
      </c>
      <c r="C27" s="11" t="s">
        <v>29</v>
      </c>
      <c r="D27" s="6" t="s">
        <v>28</v>
      </c>
      <c r="E27" s="6" t="s">
        <v>9</v>
      </c>
      <c r="F27" s="9">
        <v>10</v>
      </c>
      <c r="G27" s="3"/>
    </row>
    <row r="28" spans="2:7" x14ac:dyDescent="0.35">
      <c r="B28" s="6" t="s">
        <v>21</v>
      </c>
      <c r="C28" s="11" t="s">
        <v>30</v>
      </c>
      <c r="D28" s="6" t="s">
        <v>28</v>
      </c>
      <c r="E28" s="6" t="s">
        <v>9</v>
      </c>
      <c r="F28" s="9">
        <f>14-1</f>
        <v>13</v>
      </c>
      <c r="G28" s="3"/>
    </row>
    <row r="29" spans="2:7" x14ac:dyDescent="0.35">
      <c r="B29" s="6" t="s">
        <v>21</v>
      </c>
      <c r="C29" s="11" t="s">
        <v>30</v>
      </c>
      <c r="D29" s="6" t="s">
        <v>28</v>
      </c>
      <c r="E29" s="6" t="s">
        <v>31</v>
      </c>
      <c r="F29" s="9">
        <v>1</v>
      </c>
      <c r="G29" s="2"/>
    </row>
    <row r="30" spans="2:7" x14ac:dyDescent="0.35">
      <c r="B30" s="6" t="s">
        <v>21</v>
      </c>
      <c r="C30" s="11" t="s">
        <v>32</v>
      </c>
      <c r="D30" s="5" t="s">
        <v>33</v>
      </c>
      <c r="E30" s="6" t="s">
        <v>9</v>
      </c>
      <c r="F30" s="9">
        <v>17</v>
      </c>
      <c r="G30" s="3"/>
    </row>
    <row r="31" spans="2:7" x14ac:dyDescent="0.35">
      <c r="B31" s="6" t="s">
        <v>21</v>
      </c>
      <c r="C31" s="11" t="s">
        <v>34</v>
      </c>
      <c r="D31" s="5" t="s">
        <v>33</v>
      </c>
      <c r="E31" s="6" t="s">
        <v>9</v>
      </c>
      <c r="F31" s="9">
        <v>6</v>
      </c>
      <c r="G31" s="3"/>
    </row>
    <row r="32" spans="2:7" x14ac:dyDescent="0.35">
      <c r="B32" s="6" t="s">
        <v>21</v>
      </c>
      <c r="C32" s="11" t="s">
        <v>35</v>
      </c>
      <c r="D32" s="5" t="s">
        <v>33</v>
      </c>
      <c r="E32" s="6" t="s">
        <v>9</v>
      </c>
      <c r="F32" s="9">
        <v>8</v>
      </c>
      <c r="G32" s="2"/>
    </row>
    <row r="33" spans="2:7" x14ac:dyDescent="0.35">
      <c r="B33" s="6" t="s">
        <v>21</v>
      </c>
      <c r="C33" s="11" t="s">
        <v>36</v>
      </c>
      <c r="D33" s="6" t="s">
        <v>37</v>
      </c>
      <c r="E33" s="6" t="s">
        <v>9</v>
      </c>
      <c r="F33" s="9">
        <v>11</v>
      </c>
      <c r="G33" s="1"/>
    </row>
    <row r="34" spans="2:7" x14ac:dyDescent="0.35">
      <c r="B34" s="6" t="s">
        <v>21</v>
      </c>
      <c r="C34" s="11" t="s">
        <v>38</v>
      </c>
      <c r="D34" s="6" t="s">
        <v>37</v>
      </c>
      <c r="E34" s="6" t="s">
        <v>9</v>
      </c>
      <c r="F34" s="9">
        <f>41-4</f>
        <v>37</v>
      </c>
      <c r="G34" s="1"/>
    </row>
    <row r="35" spans="2:7" x14ac:dyDescent="0.35">
      <c r="B35" s="6" t="s">
        <v>21</v>
      </c>
      <c r="C35" s="11" t="s">
        <v>38</v>
      </c>
      <c r="D35" s="6" t="s">
        <v>37</v>
      </c>
      <c r="E35" s="6" t="s">
        <v>31</v>
      </c>
      <c r="F35" s="9">
        <v>4</v>
      </c>
      <c r="G35" s="1"/>
    </row>
    <row r="36" spans="2:7" x14ac:dyDescent="0.35">
      <c r="B36" s="6" t="s">
        <v>21</v>
      </c>
      <c r="C36" s="11" t="s">
        <v>39</v>
      </c>
      <c r="D36" s="6" t="s">
        <v>40</v>
      </c>
      <c r="E36" s="6" t="s">
        <v>9</v>
      </c>
      <c r="F36" s="9">
        <v>6</v>
      </c>
      <c r="G36" s="1"/>
    </row>
    <row r="37" spans="2:7" x14ac:dyDescent="0.35">
      <c r="B37" s="6" t="s">
        <v>21</v>
      </c>
      <c r="C37" s="11" t="s">
        <v>41</v>
      </c>
      <c r="D37" s="6" t="s">
        <v>40</v>
      </c>
      <c r="E37" s="6" t="s">
        <v>9</v>
      </c>
      <c r="F37" s="9">
        <v>57</v>
      </c>
      <c r="G37" s="2"/>
    </row>
    <row r="38" spans="2:7" x14ac:dyDescent="0.35">
      <c r="B38" s="6" t="s">
        <v>21</v>
      </c>
      <c r="C38" s="11" t="s">
        <v>41</v>
      </c>
      <c r="D38" s="6" t="s">
        <v>40</v>
      </c>
      <c r="E38" s="6" t="s">
        <v>31</v>
      </c>
      <c r="F38" s="9">
        <v>1</v>
      </c>
      <c r="G38" s="1"/>
    </row>
    <row r="39" spans="2:7" x14ac:dyDescent="0.35">
      <c r="B39" s="6" t="s">
        <v>21</v>
      </c>
      <c r="C39" s="11" t="s">
        <v>42</v>
      </c>
      <c r="D39" s="6" t="s">
        <v>43</v>
      </c>
      <c r="E39" s="6" t="s">
        <v>9</v>
      </c>
      <c r="F39" s="9">
        <v>5</v>
      </c>
      <c r="G39" s="1"/>
    </row>
    <row r="40" spans="2:7" x14ac:dyDescent="0.35">
      <c r="B40" s="6" t="s">
        <v>21</v>
      </c>
      <c r="C40" s="11" t="s">
        <v>44</v>
      </c>
      <c r="D40" s="6" t="s">
        <v>45</v>
      </c>
      <c r="E40" s="6" t="s">
        <v>9</v>
      </c>
      <c r="F40" s="9">
        <v>12</v>
      </c>
      <c r="G40" s="1"/>
    </row>
    <row r="41" spans="2:7" x14ac:dyDescent="0.35">
      <c r="B41" s="6" t="s">
        <v>21</v>
      </c>
      <c r="C41" s="11" t="s">
        <v>46</v>
      </c>
      <c r="D41" s="6" t="s">
        <v>45</v>
      </c>
      <c r="E41" s="6" t="s">
        <v>9</v>
      </c>
      <c r="F41" s="9">
        <v>12</v>
      </c>
      <c r="G41" s="1"/>
    </row>
    <row r="42" spans="2:7" x14ac:dyDescent="0.35">
      <c r="B42" s="6" t="s">
        <v>21</v>
      </c>
      <c r="C42" s="11" t="s">
        <v>47</v>
      </c>
      <c r="D42" s="6" t="s">
        <v>48</v>
      </c>
      <c r="E42" s="6" t="s">
        <v>9</v>
      </c>
      <c r="F42" s="9">
        <v>1</v>
      </c>
      <c r="G42" s="1"/>
    </row>
    <row r="43" spans="2:7" x14ac:dyDescent="0.35">
      <c r="B43" s="6" t="s">
        <v>21</v>
      </c>
      <c r="C43" s="11" t="s">
        <v>49</v>
      </c>
      <c r="D43" s="6" t="s">
        <v>48</v>
      </c>
      <c r="E43" s="6" t="s">
        <v>9</v>
      </c>
      <c r="F43" s="9">
        <v>6</v>
      </c>
      <c r="G43" s="1"/>
    </row>
    <row r="44" spans="2:7" x14ac:dyDescent="0.35">
      <c r="B44" s="6" t="s">
        <v>21</v>
      </c>
      <c r="C44" s="11" t="s">
        <v>50</v>
      </c>
      <c r="D44" s="6" t="s">
        <v>51</v>
      </c>
      <c r="E44" s="6" t="s">
        <v>9</v>
      </c>
      <c r="F44" s="9">
        <v>5</v>
      </c>
      <c r="G44" s="1"/>
    </row>
    <row r="45" spans="2:7" x14ac:dyDescent="0.35">
      <c r="B45" s="6" t="s">
        <v>21</v>
      </c>
      <c r="C45" s="11" t="s">
        <v>52</v>
      </c>
      <c r="D45" s="6" t="s">
        <v>53</v>
      </c>
      <c r="E45" s="6" t="s">
        <v>9</v>
      </c>
      <c r="F45" s="9">
        <v>5</v>
      </c>
      <c r="G45" s="1"/>
    </row>
    <row r="46" spans="2:7" x14ac:dyDescent="0.35">
      <c r="B46" s="6" t="s">
        <v>21</v>
      </c>
      <c r="C46" s="11" t="s">
        <v>54</v>
      </c>
      <c r="D46" s="6" t="s">
        <v>53</v>
      </c>
      <c r="E46" s="6" t="s">
        <v>9</v>
      </c>
      <c r="F46" s="9">
        <v>36</v>
      </c>
      <c r="G46" s="3"/>
    </row>
    <row r="47" spans="2:7" x14ac:dyDescent="0.35">
      <c r="B47" s="6" t="s">
        <v>21</v>
      </c>
      <c r="C47" s="11" t="s">
        <v>55</v>
      </c>
      <c r="D47" s="6" t="s">
        <v>56</v>
      </c>
      <c r="E47" s="6" t="s">
        <v>9</v>
      </c>
      <c r="F47" s="9">
        <v>1</v>
      </c>
      <c r="G47" s="3"/>
    </row>
    <row r="48" spans="2:7" x14ac:dyDescent="0.35">
      <c r="B48" s="6" t="s">
        <v>21</v>
      </c>
      <c r="C48" s="11" t="s">
        <v>57</v>
      </c>
      <c r="D48" s="6" t="s">
        <v>58</v>
      </c>
      <c r="E48" s="6" t="s">
        <v>9</v>
      </c>
      <c r="F48" s="9">
        <v>2</v>
      </c>
      <c r="G48" s="1"/>
    </row>
    <row r="49" spans="2:11" x14ac:dyDescent="0.35">
      <c r="B49" s="1"/>
      <c r="C49" s="1"/>
      <c r="D49" s="1"/>
      <c r="E49" s="1"/>
      <c r="F49" s="2"/>
      <c r="G49" s="1"/>
    </row>
    <row r="50" spans="2:11" x14ac:dyDescent="0.35">
      <c r="F50" s="19"/>
    </row>
    <row r="51" spans="2:11" x14ac:dyDescent="0.35">
      <c r="H51" s="20"/>
    </row>
    <row r="52" spans="2:11" x14ac:dyDescent="0.35">
      <c r="H52" s="20"/>
    </row>
    <row r="55" spans="2:11" x14ac:dyDescent="0.35">
      <c r="B55" s="4" t="s">
        <v>72</v>
      </c>
      <c r="C55" s="1"/>
      <c r="D55" s="1"/>
    </row>
    <row r="56" spans="2:11" x14ac:dyDescent="0.35">
      <c r="B56" s="1"/>
      <c r="C56" s="1"/>
      <c r="D56" s="1"/>
    </row>
    <row r="57" spans="2:11" x14ac:dyDescent="0.35">
      <c r="B57" s="1"/>
      <c r="C57" s="1"/>
      <c r="D57" s="1"/>
    </row>
    <row r="58" spans="2:11" x14ac:dyDescent="0.35">
      <c r="B58" s="3" t="s">
        <v>20</v>
      </c>
      <c r="C58" s="1"/>
      <c r="D58" s="1"/>
    </row>
    <row r="59" spans="2:11" ht="39" x14ac:dyDescent="0.35">
      <c r="B59" s="15" t="s">
        <v>13</v>
      </c>
      <c r="C59" s="15" t="s">
        <v>14</v>
      </c>
      <c r="D59" s="16" t="s">
        <v>15</v>
      </c>
      <c r="E59" s="17" t="s">
        <v>16</v>
      </c>
      <c r="F59" s="17" t="s">
        <v>69</v>
      </c>
      <c r="G59" s="17" t="s">
        <v>17</v>
      </c>
      <c r="H59" s="17" t="s">
        <v>18</v>
      </c>
      <c r="I59" s="17" t="s">
        <v>71</v>
      </c>
      <c r="J59" s="17" t="s">
        <v>70</v>
      </c>
      <c r="K59" s="17" t="s">
        <v>19</v>
      </c>
    </row>
    <row r="60" spans="2:11" x14ac:dyDescent="0.35">
      <c r="B60" s="18"/>
      <c r="C60" s="25" t="s">
        <v>22</v>
      </c>
      <c r="D60" s="9">
        <v>123552.27</v>
      </c>
      <c r="E60" s="9">
        <f>27381.74+6135.18</f>
        <v>33516.92</v>
      </c>
      <c r="F60" s="28">
        <f>115581.17+77507.46</f>
        <v>193088.63</v>
      </c>
      <c r="G60" s="10">
        <f>20361.85+33917.66+1782.75</f>
        <v>56062.26</v>
      </c>
      <c r="H60" s="9">
        <v>0</v>
      </c>
      <c r="I60" s="28">
        <v>1126</v>
      </c>
      <c r="J60" s="23"/>
      <c r="K60" s="10">
        <f>SUM(D60:J60)</f>
        <v>407346.08</v>
      </c>
    </row>
    <row r="61" spans="2:11" x14ac:dyDescent="0.35">
      <c r="B61" s="18"/>
      <c r="C61" s="24" t="s">
        <v>61</v>
      </c>
      <c r="D61" s="9">
        <v>447876.99</v>
      </c>
      <c r="E61" s="9">
        <v>100302.71</v>
      </c>
      <c r="F61" s="28">
        <f>335286.53+228394.79</f>
        <v>563681.32000000007</v>
      </c>
      <c r="G61" s="10">
        <f>49566.37+103821.13+5646.65</f>
        <v>159034.15</v>
      </c>
      <c r="H61" s="9">
        <v>773.01</v>
      </c>
      <c r="I61" s="28">
        <v>3420.4</v>
      </c>
      <c r="J61" s="23"/>
      <c r="K61" s="10">
        <f t="shared" ref="K61:K71" si="0">SUM(D61:J61)</f>
        <v>1275088.5799999998</v>
      </c>
    </row>
    <row r="62" spans="2:11" x14ac:dyDescent="0.35">
      <c r="B62" s="18"/>
      <c r="C62" s="24" t="s">
        <v>62</v>
      </c>
      <c r="D62" s="9">
        <v>957530.12</v>
      </c>
      <c r="E62" s="9">
        <f>81020.48+6132.36</f>
        <v>87152.84</v>
      </c>
      <c r="F62" s="28">
        <f>468775.41+154403.74+1916.52</f>
        <v>625095.66999999993</v>
      </c>
      <c r="G62" s="10">
        <f>78767.83+201024.18+12615.59</f>
        <v>292407.60000000003</v>
      </c>
      <c r="H62" s="9">
        <v>22857.25</v>
      </c>
      <c r="I62" s="30">
        <v>7161.8</v>
      </c>
      <c r="J62" s="23"/>
      <c r="K62" s="10">
        <f t="shared" si="0"/>
        <v>1992205.28</v>
      </c>
    </row>
    <row r="63" spans="2:11" x14ac:dyDescent="0.35">
      <c r="B63" s="18"/>
      <c r="C63" s="24" t="s">
        <v>63</v>
      </c>
      <c r="D63" s="9">
        <v>911198.01</v>
      </c>
      <c r="E63" s="9">
        <f>7362.12+41837.05+8164.69+18405.53</f>
        <v>75769.390000000014</v>
      </c>
      <c r="F63" s="28">
        <f>285507.5+88934.06</f>
        <v>374441.56</v>
      </c>
      <c r="G63" s="10">
        <f>104160.51+2390.1+224601.09+14122.83</f>
        <v>345274.53</v>
      </c>
      <c r="H63" s="9">
        <v>10254.34</v>
      </c>
      <c r="I63" s="28">
        <v>4089.5</v>
      </c>
      <c r="J63" s="23"/>
      <c r="K63" s="10">
        <f t="shared" si="0"/>
        <v>1721027.33</v>
      </c>
    </row>
    <row r="64" spans="2:11" x14ac:dyDescent="0.35">
      <c r="B64" s="18"/>
      <c r="C64" s="24" t="s">
        <v>64</v>
      </c>
      <c r="D64" s="9">
        <v>1590735.52</v>
      </c>
      <c r="E64" s="9">
        <f>23764.82+12270.63</f>
        <v>36035.449999999997</v>
      </c>
      <c r="F64" s="28">
        <v>415252.86</v>
      </c>
      <c r="G64" s="10">
        <f>94033.64+256036.97+11039.08</f>
        <v>361109.69</v>
      </c>
      <c r="H64" s="9">
        <v>59188.65</v>
      </c>
      <c r="I64" s="28">
        <v>11441.32</v>
      </c>
      <c r="J64" s="23"/>
      <c r="K64" s="10">
        <f t="shared" si="0"/>
        <v>2473763.4899999998</v>
      </c>
    </row>
    <row r="65" spans="2:12" x14ac:dyDescent="0.35">
      <c r="B65" s="18"/>
      <c r="C65" s="24" t="s">
        <v>65</v>
      </c>
      <c r="D65" s="9">
        <v>1976836.38</v>
      </c>
      <c r="E65" s="9">
        <f>8641.93+22461.75+12270.36</f>
        <v>43374.04</v>
      </c>
      <c r="F65" s="28">
        <v>276891.08</v>
      </c>
      <c r="G65" s="10">
        <f>14652.08+158833.92+7216.32</f>
        <v>180702.32</v>
      </c>
      <c r="H65" s="9">
        <v>26282.36</v>
      </c>
      <c r="I65" s="28">
        <v>9474.2999999999993</v>
      </c>
      <c r="J65" s="23"/>
      <c r="K65" s="10">
        <f t="shared" si="0"/>
        <v>2513560.4799999995</v>
      </c>
    </row>
    <row r="66" spans="2:12" x14ac:dyDescent="0.35">
      <c r="B66" s="18"/>
      <c r="C66" s="24" t="s">
        <v>42</v>
      </c>
      <c r="D66" s="9">
        <v>154440.34</v>
      </c>
      <c r="E66" s="9"/>
      <c r="F66" s="28">
        <v>1966.36</v>
      </c>
      <c r="G66" s="10">
        <v>366.48</v>
      </c>
      <c r="H66" s="9">
        <v>2253.4</v>
      </c>
      <c r="I66" s="28">
        <v>168</v>
      </c>
      <c r="J66" s="23"/>
      <c r="K66" s="10">
        <f>SUM(D66:J66)</f>
        <v>159194.57999999999</v>
      </c>
    </row>
    <row r="67" spans="2:12" x14ac:dyDescent="0.35">
      <c r="B67" s="18"/>
      <c r="C67" s="24" t="s">
        <v>66</v>
      </c>
      <c r="D67" s="9">
        <v>623023.82999999996</v>
      </c>
      <c r="E67" s="9">
        <f>7938.13+12264.72</f>
        <v>20202.849999999999</v>
      </c>
      <c r="F67" s="28">
        <v>182300.11</v>
      </c>
      <c r="G67" s="10">
        <f>26471.8+160675.48+7415.46</f>
        <v>194562.74</v>
      </c>
      <c r="H67" s="9">
        <v>12065.74</v>
      </c>
      <c r="I67" s="28">
        <v>3800</v>
      </c>
      <c r="J67" s="23"/>
      <c r="K67" s="10">
        <f t="shared" si="0"/>
        <v>1035955.2699999999</v>
      </c>
    </row>
    <row r="68" spans="2:12" x14ac:dyDescent="0.35">
      <c r="B68" s="18"/>
      <c r="C68" s="24" t="s">
        <v>67</v>
      </c>
      <c r="D68" s="9">
        <v>181715.28</v>
      </c>
      <c r="E68" s="9"/>
      <c r="F68" s="28">
        <v>35827.339999999997</v>
      </c>
      <c r="G68" s="10">
        <f>333.54+32285.26+1912.81</f>
        <v>34531.61</v>
      </c>
      <c r="H68" s="9">
        <v>3301.22</v>
      </c>
      <c r="I68" s="28">
        <v>1672</v>
      </c>
      <c r="J68" s="23"/>
      <c r="K68" s="10">
        <f t="shared" si="0"/>
        <v>257047.44999999998</v>
      </c>
    </row>
    <row r="69" spans="2:12" x14ac:dyDescent="0.35">
      <c r="B69" s="18"/>
      <c r="C69" s="24" t="s">
        <v>50</v>
      </c>
      <c r="D69" s="9">
        <v>129796.63</v>
      </c>
      <c r="E69" s="9">
        <v>7173.62</v>
      </c>
      <c r="F69" s="28">
        <v>20891.84</v>
      </c>
      <c r="G69" s="10">
        <f>1746.65+27780.34+1091.96</f>
        <v>30618.95</v>
      </c>
      <c r="H69" s="9">
        <v>0</v>
      </c>
      <c r="I69" s="28">
        <v>0</v>
      </c>
      <c r="J69" s="23"/>
      <c r="K69" s="10">
        <f t="shared" si="0"/>
        <v>188481.04</v>
      </c>
    </row>
    <row r="70" spans="2:12" x14ac:dyDescent="0.35">
      <c r="B70" s="18"/>
      <c r="C70" s="24" t="s">
        <v>68</v>
      </c>
      <c r="D70" s="9">
        <v>916967.07</v>
      </c>
      <c r="E70" s="9">
        <f>6624.9+4643.49</f>
        <v>11268.39</v>
      </c>
      <c r="F70" s="28">
        <v>245658.53</v>
      </c>
      <c r="G70" s="10">
        <f>10089.25+264811.26+14920.4</f>
        <v>289820.91000000003</v>
      </c>
      <c r="H70" s="9">
        <v>22563.85</v>
      </c>
      <c r="I70" s="28">
        <v>76</v>
      </c>
      <c r="J70" s="23"/>
      <c r="K70" s="10">
        <f t="shared" si="0"/>
        <v>1486354.75</v>
      </c>
    </row>
    <row r="71" spans="2:12" x14ac:dyDescent="0.35">
      <c r="B71" s="26"/>
      <c r="C71" s="25" t="s">
        <v>55</v>
      </c>
      <c r="D71" s="9">
        <v>22365.05</v>
      </c>
      <c r="E71" s="6"/>
      <c r="F71" s="28">
        <f>3908.97</f>
        <v>3908.97</v>
      </c>
      <c r="G71" s="10">
        <f>3369.1+140.09</f>
        <v>3509.19</v>
      </c>
      <c r="H71" s="9">
        <v>264.60000000000002</v>
      </c>
      <c r="I71" s="28">
        <v>0</v>
      </c>
      <c r="J71" s="23"/>
      <c r="K71" s="10">
        <f t="shared" si="0"/>
        <v>30047.809999999998</v>
      </c>
    </row>
    <row r="72" spans="2:12" x14ac:dyDescent="0.35">
      <c r="B72" s="27"/>
      <c r="C72" s="25" t="s">
        <v>57</v>
      </c>
      <c r="D72" s="9">
        <v>44730.1</v>
      </c>
      <c r="E72" s="23"/>
      <c r="F72" s="28">
        <f>6781.45+14824.04</f>
        <v>21605.49</v>
      </c>
      <c r="G72" s="10">
        <f>453.12+1162.17</f>
        <v>1615.29</v>
      </c>
      <c r="H72" s="9">
        <v>0</v>
      </c>
      <c r="I72" s="28">
        <v>19</v>
      </c>
      <c r="J72" s="23"/>
      <c r="K72" s="10">
        <f>SUM(D72:J72)</f>
        <v>67969.87999999999</v>
      </c>
      <c r="L72" s="20"/>
    </row>
    <row r="73" spans="2:12" x14ac:dyDescent="0.35">
      <c r="B73" s="1"/>
      <c r="C73" s="22"/>
      <c r="D73" s="2"/>
      <c r="E73" s="2"/>
      <c r="F73" s="2"/>
      <c r="G73" s="2"/>
      <c r="H73" s="2"/>
      <c r="J73" s="19"/>
      <c r="K73" s="2"/>
      <c r="L73" s="20"/>
    </row>
    <row r="74" spans="2:12" x14ac:dyDescent="0.35">
      <c r="B74" s="1" t="s">
        <v>74</v>
      </c>
      <c r="C74" s="22"/>
      <c r="D74" s="2"/>
      <c r="F74" s="19"/>
      <c r="G74" s="2"/>
      <c r="H74" s="2"/>
      <c r="I74" s="2"/>
      <c r="L74" s="20"/>
    </row>
    <row r="75" spans="2:12" x14ac:dyDescent="0.35">
      <c r="B75" s="1" t="s">
        <v>75</v>
      </c>
      <c r="C75" s="22"/>
      <c r="D75" s="2"/>
      <c r="F75" s="19"/>
      <c r="G75" s="2"/>
      <c r="H75" s="2"/>
      <c r="I75" s="2"/>
      <c r="L75" s="20"/>
    </row>
    <row r="76" spans="2:12" x14ac:dyDescent="0.35">
      <c r="B76" s="1"/>
      <c r="C76" s="22"/>
      <c r="D76" s="2"/>
      <c r="F76" s="1"/>
      <c r="G76" s="1"/>
      <c r="H76" s="1"/>
      <c r="I76" s="29"/>
      <c r="L76" s="20"/>
    </row>
    <row r="77" spans="2:12" x14ac:dyDescent="0.35">
      <c r="C77" s="22"/>
      <c r="D77" s="1"/>
      <c r="H77" s="20"/>
      <c r="I77" s="29"/>
      <c r="J77" s="20"/>
      <c r="K77" s="20"/>
      <c r="L77" s="20"/>
    </row>
    <row r="78" spans="2:12" x14ac:dyDescent="0.35">
      <c r="C78" s="22"/>
      <c r="D78" s="1"/>
      <c r="H78" s="20"/>
      <c r="I78" s="29"/>
    </row>
    <row r="79" spans="2:12" x14ac:dyDescent="0.35">
      <c r="C79" s="22"/>
      <c r="D79" s="1"/>
    </row>
    <row r="80" spans="2:12" x14ac:dyDescent="0.35">
      <c r="C80" s="22"/>
      <c r="D80" s="1"/>
    </row>
    <row r="81" spans="3:4" x14ac:dyDescent="0.35">
      <c r="C81" s="22"/>
      <c r="D81" s="1"/>
    </row>
    <row r="82" spans="3:4" x14ac:dyDescent="0.35">
      <c r="C82" s="22"/>
      <c r="D82" s="1"/>
    </row>
    <row r="83" spans="3:4" x14ac:dyDescent="0.35">
      <c r="C83" s="22"/>
      <c r="D83" s="1"/>
    </row>
    <row r="84" spans="3:4" x14ac:dyDescent="0.35">
      <c r="C84" s="22"/>
      <c r="D84" s="1"/>
    </row>
    <row r="85" spans="3:4" x14ac:dyDescent="0.35">
      <c r="C85" s="22"/>
      <c r="D85" s="1"/>
    </row>
    <row r="86" spans="3:4" x14ac:dyDescent="0.35">
      <c r="C86" s="22"/>
      <c r="D86" s="1"/>
    </row>
    <row r="87" spans="3:4" x14ac:dyDescent="0.35">
      <c r="C87" s="22"/>
      <c r="D87" s="1"/>
    </row>
    <row r="88" spans="3:4" x14ac:dyDescent="0.35">
      <c r="C88" s="22"/>
      <c r="D88" s="1"/>
    </row>
  </sheetData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0DCB15A533F04A98EBDBDDC6742739" ma:contentTypeVersion="8" ma:contentTypeDescription="Crea un document nou" ma:contentTypeScope="" ma:versionID="2d06c4171b172fc11118d4e551ecfa9f">
  <xsd:schema xmlns:xsd="http://www.w3.org/2001/XMLSchema" xmlns:xs="http://www.w3.org/2001/XMLSchema" xmlns:p="http://schemas.microsoft.com/office/2006/metadata/properties" xmlns:ns2="6bd3964d-26c6-4d16-945e-e97261c62d24" xmlns:ns3="a8ab3e49-5f23-4147-858a-2fc7bbe3d6c0" targetNamespace="http://schemas.microsoft.com/office/2006/metadata/properties" ma:root="true" ma:fieldsID="4f5ca46acb98e0560a2cc38e43638517" ns2:_="" ns3:_="">
    <xsd:import namespace="6bd3964d-26c6-4d16-945e-e97261c62d24"/>
    <xsd:import namespace="a8ab3e49-5f23-4147-858a-2fc7bbe3d6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3964d-26c6-4d16-945e-e97261c62d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ab3e49-5f23-4147-858a-2fc7bbe3d6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ADEE6A-0041-43B3-B170-1FB38F29DD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0530BC-4A79-4127-A8A8-A1CB466E26B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41C404E-CBED-4973-88AE-1DCB58596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d3964d-26c6-4d16-945e-e97261c62d24"/>
    <ds:schemaRef ds:uri="a8ab3e49-5f23-4147-858a-2fc7bbe3d6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Chiva, Montse</dc:creator>
  <cp:lastModifiedBy>Chiva, Montse</cp:lastModifiedBy>
  <cp:lastPrinted>2025-01-21T10:55:34Z</cp:lastPrinted>
  <dcterms:created xsi:type="dcterms:W3CDTF">2024-04-04T06:32:17Z</dcterms:created>
  <dcterms:modified xsi:type="dcterms:W3CDTF">2025-01-22T09:17:28Z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0x010100F30DCB15A533F04A98EBDBDDC6742739</vt:lpwstr>
  </property>
</Properties>
</file>